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odeb\Documents\Board - Valley Royals\Grand Prix\2022 GP\RESULT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" l="1"/>
  <c r="F128" i="1"/>
  <c r="F127" i="1"/>
  <c r="F126" i="1"/>
  <c r="F125" i="1"/>
  <c r="F124" i="1"/>
  <c r="F123" i="1"/>
  <c r="F122" i="1"/>
  <c r="F121" i="1"/>
  <c r="F120" i="1"/>
  <c r="F116" i="1"/>
  <c r="F115" i="1"/>
  <c r="E115" i="1"/>
  <c r="D115" i="1"/>
  <c r="C115" i="1"/>
  <c r="F114" i="1"/>
  <c r="F113" i="1"/>
  <c r="F112" i="1"/>
  <c r="F111" i="1"/>
  <c r="F110" i="1"/>
  <c r="F109" i="1"/>
  <c r="E109" i="1"/>
  <c r="D109" i="1"/>
  <c r="C109" i="1"/>
  <c r="F108" i="1"/>
  <c r="F107" i="1"/>
  <c r="F103" i="1"/>
  <c r="F102" i="1"/>
  <c r="F101" i="1"/>
  <c r="F100" i="1"/>
  <c r="F99" i="1"/>
  <c r="F98" i="1"/>
  <c r="F97" i="1"/>
  <c r="F96" i="1"/>
  <c r="F95" i="1"/>
  <c r="F94" i="1"/>
  <c r="F90" i="1"/>
  <c r="E90" i="1"/>
  <c r="D90" i="1"/>
  <c r="C90" i="1"/>
  <c r="F89" i="1"/>
  <c r="E89" i="1"/>
  <c r="D89" i="1"/>
  <c r="C89" i="1"/>
  <c r="F88" i="1"/>
  <c r="F87" i="1"/>
  <c r="E87" i="1"/>
  <c r="D87" i="1"/>
  <c r="C87" i="1"/>
  <c r="F86" i="1"/>
  <c r="E86" i="1"/>
  <c r="D86" i="1"/>
  <c r="C86" i="1"/>
  <c r="F85" i="1"/>
  <c r="F84" i="1"/>
  <c r="E84" i="1"/>
  <c r="D84" i="1"/>
  <c r="C84" i="1"/>
  <c r="F83" i="1"/>
  <c r="E83" i="1"/>
  <c r="D83" i="1"/>
  <c r="C83" i="1"/>
  <c r="F82" i="1"/>
  <c r="F81" i="1"/>
  <c r="E81" i="1"/>
  <c r="D81" i="1"/>
  <c r="C81" i="1"/>
  <c r="F77" i="1"/>
  <c r="F76" i="1"/>
  <c r="F75" i="1"/>
  <c r="E75" i="1"/>
  <c r="D75" i="1"/>
  <c r="C75" i="1"/>
  <c r="F74" i="1"/>
  <c r="F72" i="1"/>
  <c r="F73" i="1"/>
  <c r="F71" i="1"/>
  <c r="E71" i="1"/>
  <c r="D71" i="1"/>
  <c r="C71" i="1"/>
  <c r="F70" i="1"/>
  <c r="F69" i="1"/>
  <c r="F68" i="1"/>
  <c r="F64" i="1"/>
  <c r="F63" i="1"/>
  <c r="F62" i="1"/>
  <c r="F61" i="1"/>
  <c r="F60" i="1"/>
  <c r="F59" i="1"/>
  <c r="F58" i="1"/>
  <c r="F57" i="1"/>
  <c r="F56" i="1"/>
  <c r="F52" i="1"/>
  <c r="F51" i="1"/>
  <c r="F50" i="1"/>
  <c r="F49" i="1"/>
  <c r="F48" i="1"/>
  <c r="F47" i="1"/>
  <c r="F46" i="1"/>
  <c r="F45" i="1"/>
  <c r="F44" i="1"/>
  <c r="F43" i="1"/>
  <c r="F39" i="1"/>
  <c r="F38" i="1"/>
  <c r="F37" i="1"/>
  <c r="F36" i="1"/>
  <c r="F35" i="1"/>
  <c r="F34" i="1"/>
  <c r="F33" i="1"/>
  <c r="E33" i="1"/>
  <c r="D33" i="1"/>
  <c r="C33" i="1"/>
  <c r="F32" i="1"/>
  <c r="F31" i="1"/>
  <c r="F30" i="1"/>
  <c r="F26" i="1"/>
  <c r="F25" i="1"/>
  <c r="F24" i="1"/>
  <c r="F23" i="1"/>
  <c r="E23" i="1"/>
  <c r="D23" i="1"/>
  <c r="C23" i="1"/>
  <c r="F22" i="1"/>
  <c r="F21" i="1"/>
  <c r="F20" i="1"/>
  <c r="E20" i="1"/>
  <c r="D20" i="1"/>
  <c r="C20" i="1"/>
  <c r="F19" i="1"/>
  <c r="E19" i="1"/>
  <c r="D19" i="1"/>
  <c r="C19" i="1"/>
  <c r="F18" i="1"/>
  <c r="F17" i="1"/>
  <c r="F13" i="1"/>
  <c r="F12" i="1"/>
  <c r="F11" i="1"/>
  <c r="E11" i="1"/>
  <c r="D11" i="1"/>
  <c r="C11" i="1"/>
  <c r="F10" i="1"/>
  <c r="F9" i="1"/>
  <c r="E9" i="1"/>
  <c r="D9" i="1"/>
  <c r="C9" i="1"/>
  <c r="F8" i="1"/>
  <c r="E8" i="1"/>
  <c r="D8" i="1"/>
  <c r="C8" i="1"/>
  <c r="F7" i="1"/>
  <c r="F6" i="1"/>
  <c r="F5" i="1"/>
  <c r="F4" i="1"/>
  <c r="E4" i="1"/>
  <c r="D4" i="1"/>
  <c r="C4" i="1"/>
</calcChain>
</file>

<file path=xl/sharedStrings.xml><?xml version="1.0" encoding="utf-8"?>
<sst xmlns="http://schemas.openxmlformats.org/spreadsheetml/2006/main" count="351" uniqueCount="189">
  <si>
    <t xml:space="preserve">Grade 4 Girls </t>
  </si>
  <si>
    <t>Place</t>
  </si>
  <si>
    <t>Bib #</t>
  </si>
  <si>
    <t>First Name</t>
  </si>
  <si>
    <t>Last Name</t>
  </si>
  <si>
    <t>Team Name</t>
  </si>
  <si>
    <t>Total</t>
  </si>
  <si>
    <t>Week 1</t>
  </si>
  <si>
    <t>Week 2</t>
  </si>
  <si>
    <t>Week 3</t>
  </si>
  <si>
    <t>Sofia</t>
  </si>
  <si>
    <t>Matty</t>
  </si>
  <si>
    <t>Cornerstone Christian School</t>
  </si>
  <si>
    <t>Harlin</t>
  </si>
  <si>
    <t>Phillips</t>
  </si>
  <si>
    <t>Auguston Traditional Elementary School</t>
  </si>
  <si>
    <t>x</t>
  </si>
  <si>
    <t>Violet</t>
  </si>
  <si>
    <t>Carey</t>
  </si>
  <si>
    <t>Abbotsford Christian Elementary School</t>
  </si>
  <si>
    <t>Cassie</t>
  </si>
  <si>
    <t>Maiden</t>
  </si>
  <si>
    <t xml:space="preserve">Adrianna </t>
  </si>
  <si>
    <t>Radvansky</t>
  </si>
  <si>
    <t>MEI Elementary</t>
  </si>
  <si>
    <t>Kinley</t>
  </si>
  <si>
    <t>Geddert</t>
  </si>
  <si>
    <t>Clearbrook Elementary</t>
  </si>
  <si>
    <t xml:space="preserve">Grade 5 Girls </t>
  </si>
  <si>
    <t>Category</t>
  </si>
  <si>
    <t>Averie</t>
  </si>
  <si>
    <t>Westbrook</t>
  </si>
  <si>
    <t>Abbotsford Christian School</t>
  </si>
  <si>
    <t>Paige</t>
  </si>
  <si>
    <t>Delange</t>
  </si>
  <si>
    <t>Halle</t>
  </si>
  <si>
    <t>Roth</t>
  </si>
  <si>
    <t>Stormi</t>
  </si>
  <si>
    <t>Siemens</t>
  </si>
  <si>
    <t>Aneil</t>
  </si>
  <si>
    <t>Binnendyk</t>
  </si>
  <si>
    <t>Isabella</t>
  </si>
  <si>
    <t>Schofield</t>
  </si>
  <si>
    <t>Tenley</t>
  </si>
  <si>
    <t>Vos</t>
  </si>
  <si>
    <t xml:space="preserve">Grade 6 Girls </t>
  </si>
  <si>
    <t>Jia</t>
  </si>
  <si>
    <t>Lee</t>
  </si>
  <si>
    <t>Abbotsford Middle School</t>
  </si>
  <si>
    <t>Emrie</t>
  </si>
  <si>
    <t>Bredenhof</t>
  </si>
  <si>
    <t>John Calvin Christian</t>
  </si>
  <si>
    <t>Peyton</t>
  </si>
  <si>
    <t>Cadwell</t>
  </si>
  <si>
    <t>Chief Dan George Middle School</t>
  </si>
  <si>
    <t>Claire</t>
  </si>
  <si>
    <t>McKay</t>
  </si>
  <si>
    <t>Mei Middle School</t>
  </si>
  <si>
    <t>Elianna</t>
  </si>
  <si>
    <t>Arends</t>
  </si>
  <si>
    <t>Kylee</t>
  </si>
  <si>
    <t>Harris</t>
  </si>
  <si>
    <t>Clayburn Middle School</t>
  </si>
  <si>
    <t>Kara</t>
  </si>
  <si>
    <t>Timmerman</t>
  </si>
  <si>
    <t>Hanna</t>
  </si>
  <si>
    <t>Radom</t>
  </si>
  <si>
    <t>Brooklyn</t>
  </si>
  <si>
    <t>Huebert</t>
  </si>
  <si>
    <t xml:space="preserve">Grade 7 Girls </t>
  </si>
  <si>
    <t>Lucy</t>
  </si>
  <si>
    <t>Orr</t>
  </si>
  <si>
    <t>Jaimee</t>
  </si>
  <si>
    <t>Louwerse</t>
  </si>
  <si>
    <t>Shaylah</t>
  </si>
  <si>
    <t>WA Fraser Middle</t>
  </si>
  <si>
    <t>Jessica</t>
  </si>
  <si>
    <t>Kemp</t>
  </si>
  <si>
    <t>Gwen</t>
  </si>
  <si>
    <t>Zoe</t>
  </si>
  <si>
    <t>Hartman</t>
  </si>
  <si>
    <t>Hannah</t>
  </si>
  <si>
    <t>Wittrup</t>
  </si>
  <si>
    <t>Jane</t>
  </si>
  <si>
    <t>Bulat</t>
  </si>
  <si>
    <t>Rachel</t>
  </si>
  <si>
    <t>London</t>
  </si>
  <si>
    <t>Deleeuw</t>
  </si>
  <si>
    <t xml:space="preserve">Grade 8 Girls </t>
  </si>
  <si>
    <t>bib #</t>
  </si>
  <si>
    <t xml:space="preserve">First </t>
  </si>
  <si>
    <t>Last</t>
  </si>
  <si>
    <t xml:space="preserve">School </t>
  </si>
  <si>
    <t>Sydney</t>
  </si>
  <si>
    <t>O'Neill</t>
  </si>
  <si>
    <t>Kamora</t>
  </si>
  <si>
    <t>Piper</t>
  </si>
  <si>
    <t>Norah</t>
  </si>
  <si>
    <t>Guynup</t>
  </si>
  <si>
    <t>Haymin</t>
  </si>
  <si>
    <t>Johal</t>
  </si>
  <si>
    <t>Colleen &amp; Gordie Howe Middle School</t>
  </si>
  <si>
    <t>Gabrielle</t>
  </si>
  <si>
    <t>Twagirimana</t>
  </si>
  <si>
    <t>Lucia</t>
  </si>
  <si>
    <t>Eliana</t>
  </si>
  <si>
    <t>Shenoy</t>
  </si>
  <si>
    <t>Neema</t>
  </si>
  <si>
    <t>Chabogo</t>
  </si>
  <si>
    <t>Evarielle</t>
  </si>
  <si>
    <t>Kang</t>
  </si>
  <si>
    <t xml:space="preserve">Grade 4 Boys </t>
  </si>
  <si>
    <t>Parker</t>
  </si>
  <si>
    <t>Erickson</t>
  </si>
  <si>
    <t>Dr. Roberta Bondar</t>
  </si>
  <si>
    <t>Brady</t>
  </si>
  <si>
    <t>Gleeson</t>
  </si>
  <si>
    <t>Dominik</t>
  </si>
  <si>
    <t>Gray</t>
  </si>
  <si>
    <t>Sawyer</t>
  </si>
  <si>
    <t>Dieleman</t>
  </si>
  <si>
    <t>Enzo</t>
  </si>
  <si>
    <t>Venier</t>
  </si>
  <si>
    <t>Jacob</t>
  </si>
  <si>
    <t>Dawes</t>
  </si>
  <si>
    <t>Jesaiah</t>
  </si>
  <si>
    <t>Jensen</t>
  </si>
  <si>
    <t>Nicholas</t>
  </si>
  <si>
    <t>Naubert</t>
  </si>
  <si>
    <t xml:space="preserve">Grade 5 Boys </t>
  </si>
  <si>
    <t>Levi</t>
  </si>
  <si>
    <t>Moews</t>
  </si>
  <si>
    <t>Jackson</t>
  </si>
  <si>
    <t>Camozzi</t>
  </si>
  <si>
    <t>Linden</t>
  </si>
  <si>
    <t>Fesler</t>
  </si>
  <si>
    <t>Grade 6 Boys</t>
  </si>
  <si>
    <t>Eli</t>
  </si>
  <si>
    <t>Emery</t>
  </si>
  <si>
    <t>Kayden</t>
  </si>
  <si>
    <t>Dale</t>
  </si>
  <si>
    <t>Ingwersen</t>
  </si>
  <si>
    <t>Micaiah</t>
  </si>
  <si>
    <t>Noah</t>
  </si>
  <si>
    <t>Blokker</t>
  </si>
  <si>
    <t>Jamin</t>
  </si>
  <si>
    <t>Zietsma</t>
  </si>
  <si>
    <t>Austin</t>
  </si>
  <si>
    <t>Owen</t>
  </si>
  <si>
    <t>Westergaard</t>
  </si>
  <si>
    <t>Phatyush</t>
  </si>
  <si>
    <t>Bhargava</t>
  </si>
  <si>
    <t>Varey</t>
  </si>
  <si>
    <t>Grade 7 Boys</t>
  </si>
  <si>
    <t>Grozell</t>
  </si>
  <si>
    <t>Malachi</t>
  </si>
  <si>
    <t>Johnson</t>
  </si>
  <si>
    <t>Eric</t>
  </si>
  <si>
    <t>Carlson</t>
  </si>
  <si>
    <t>Haris</t>
  </si>
  <si>
    <t>Jamil</t>
  </si>
  <si>
    <t>Kaden</t>
  </si>
  <si>
    <t>Reese</t>
  </si>
  <si>
    <t>Braylon</t>
  </si>
  <si>
    <t>Thiessen</t>
  </si>
  <si>
    <t>Jayden</t>
  </si>
  <si>
    <t>Styles</t>
  </si>
  <si>
    <t>Carson</t>
  </si>
  <si>
    <t>Dyck</t>
  </si>
  <si>
    <t>Grade 8 Boys</t>
  </si>
  <si>
    <t>Damian</t>
  </si>
  <si>
    <t>Sutton</t>
  </si>
  <si>
    <t>Aezz</t>
  </si>
  <si>
    <t>Elferra</t>
  </si>
  <si>
    <t>Kaiden</t>
  </si>
  <si>
    <t>Larsen</t>
  </si>
  <si>
    <t>Winston</t>
  </si>
  <si>
    <t>Haffner</t>
  </si>
  <si>
    <t>Homan</t>
  </si>
  <si>
    <t>Sharma</t>
  </si>
  <si>
    <t>Harveer</t>
  </si>
  <si>
    <t>Nigah</t>
  </si>
  <si>
    <t>Cohen</t>
  </si>
  <si>
    <t>Janzen</t>
  </si>
  <si>
    <t>Benjamin</t>
  </si>
  <si>
    <t>Vallee</t>
  </si>
  <si>
    <t>Jamie</t>
  </si>
  <si>
    <t>Fullawaka</t>
  </si>
  <si>
    <t xml:space="preserve">Grand Prix 2022 Individual Award Winners - INDIVIDUALS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</si>
</sst>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1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1" applyFont="1"/>
    <xf numFmtId="47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topLeftCell="A100" workbookViewId="0">
      <selection activeCell="L73" sqref="L73"/>
    </sheetView>
  </sheetViews>
  <sheetFormatPr defaultRowHeight="15.75" x14ac:dyDescent="0.25"/>
  <cols>
    <col min="1" max="1" width="5.85546875" style="1" bestFit="1" customWidth="1"/>
    <col min="2" max="2" width="10.140625" style="1" bestFit="1" customWidth="1"/>
    <col min="3" max="3" width="10" style="1" bestFit="1" customWidth="1"/>
    <col min="4" max="4" width="12.85546875" style="1" bestFit="1" customWidth="1"/>
    <col min="5" max="5" width="38.7109375" style="1" bestFit="1" customWidth="1"/>
    <col min="6" max="6" width="5" style="1" bestFit="1" customWidth="1"/>
    <col min="7" max="10" width="7.5703125" style="1" bestFit="1" customWidth="1"/>
    <col min="11" max="16384" width="9.140625" style="1"/>
  </cols>
  <sheetData>
    <row r="1" spans="1:9" x14ac:dyDescent="0.25">
      <c r="A1" s="1" t="s">
        <v>188</v>
      </c>
    </row>
    <row r="2" spans="1:9" x14ac:dyDescent="0.25">
      <c r="A2" s="1" t="s">
        <v>0</v>
      </c>
    </row>
    <row r="3" spans="1:9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1">
        <v>1</v>
      </c>
      <c r="B4">
        <v>360</v>
      </c>
      <c r="C4" t="str">
        <f>"Zara"</f>
        <v>Zara</v>
      </c>
      <c r="D4" t="str">
        <f>"Deleeuw"</f>
        <v>Deleeuw</v>
      </c>
      <c r="E4" t="str">
        <f t="shared" ref="E4:E11" si="0">"John Calvin Christian"</f>
        <v>John Calvin Christian</v>
      </c>
      <c r="F4" s="1">
        <f t="shared" ref="F4:F12" si="1">SUM(G4:J4)</f>
        <v>56</v>
      </c>
      <c r="G4" s="1">
        <v>16</v>
      </c>
      <c r="H4" s="1">
        <v>20</v>
      </c>
      <c r="I4" s="1">
        <v>20</v>
      </c>
    </row>
    <row r="5" spans="1:9" x14ac:dyDescent="0.25">
      <c r="A5" s="1">
        <v>2</v>
      </c>
      <c r="B5">
        <v>310</v>
      </c>
      <c r="C5" t="s">
        <v>10</v>
      </c>
      <c r="D5" t="s">
        <v>11</v>
      </c>
      <c r="E5" t="s">
        <v>12</v>
      </c>
      <c r="F5" s="1">
        <f t="shared" si="1"/>
        <v>44</v>
      </c>
      <c r="G5" s="1">
        <v>12</v>
      </c>
      <c r="H5" s="1">
        <v>16</v>
      </c>
      <c r="I5" s="1">
        <v>16</v>
      </c>
    </row>
    <row r="6" spans="1:9" x14ac:dyDescent="0.25">
      <c r="A6" s="1">
        <v>3</v>
      </c>
      <c r="B6">
        <v>592</v>
      </c>
      <c r="C6" t="s">
        <v>13</v>
      </c>
      <c r="D6" t="s">
        <v>14</v>
      </c>
      <c r="E6" t="s">
        <v>15</v>
      </c>
      <c r="F6" s="1">
        <f>SUM(G6:J6)</f>
        <v>32</v>
      </c>
      <c r="G6" s="1">
        <v>20</v>
      </c>
      <c r="H6" s="1" t="s">
        <v>16</v>
      </c>
      <c r="I6" s="1">
        <v>12</v>
      </c>
    </row>
    <row r="7" spans="1:9" x14ac:dyDescent="0.25">
      <c r="A7" s="1">
        <v>4</v>
      </c>
      <c r="B7">
        <v>595</v>
      </c>
      <c r="C7" t="s">
        <v>17</v>
      </c>
      <c r="D7" t="s">
        <v>18</v>
      </c>
      <c r="E7" t="s">
        <v>19</v>
      </c>
      <c r="F7" s="1">
        <f t="shared" si="1"/>
        <v>28</v>
      </c>
      <c r="G7" s="1">
        <v>8</v>
      </c>
      <c r="H7" s="1">
        <v>12</v>
      </c>
      <c r="I7" s="1">
        <v>8</v>
      </c>
    </row>
    <row r="8" spans="1:9" x14ac:dyDescent="0.25">
      <c r="A8" s="1">
        <v>5</v>
      </c>
      <c r="B8">
        <v>356</v>
      </c>
      <c r="C8" t="str">
        <f>"Taylor"</f>
        <v>Taylor</v>
      </c>
      <c r="D8" t="str">
        <f>"Huebert"</f>
        <v>Huebert</v>
      </c>
      <c r="E8" t="str">
        <f t="shared" si="0"/>
        <v>John Calvin Christian</v>
      </c>
      <c r="F8" s="1">
        <f t="shared" si="1"/>
        <v>26</v>
      </c>
      <c r="G8" s="1">
        <v>10</v>
      </c>
      <c r="H8" s="1">
        <v>10</v>
      </c>
      <c r="I8" s="1">
        <v>6</v>
      </c>
    </row>
    <row r="9" spans="1:9" x14ac:dyDescent="0.25">
      <c r="A9" s="1">
        <v>6</v>
      </c>
      <c r="B9">
        <v>359</v>
      </c>
      <c r="C9" t="str">
        <f>"Payton"</f>
        <v>Payton</v>
      </c>
      <c r="D9" t="str">
        <f>"Vankammen"</f>
        <v>Vankammen</v>
      </c>
      <c r="E9" t="str">
        <f t="shared" si="0"/>
        <v>John Calvin Christian</v>
      </c>
      <c r="F9" s="1">
        <f t="shared" si="1"/>
        <v>17</v>
      </c>
      <c r="G9" s="2">
        <v>3</v>
      </c>
      <c r="H9" s="1">
        <v>4</v>
      </c>
      <c r="I9" s="1">
        <v>10</v>
      </c>
    </row>
    <row r="10" spans="1:9" x14ac:dyDescent="0.25">
      <c r="A10" s="1">
        <v>7</v>
      </c>
      <c r="B10">
        <v>135</v>
      </c>
      <c r="C10" t="s">
        <v>20</v>
      </c>
      <c r="D10" t="s">
        <v>21</v>
      </c>
      <c r="E10" t="s">
        <v>15</v>
      </c>
      <c r="F10" s="1">
        <f t="shared" si="1"/>
        <v>11</v>
      </c>
      <c r="G10" s="1">
        <v>4</v>
      </c>
      <c r="H10" s="1">
        <v>4</v>
      </c>
      <c r="I10" s="1">
        <v>3</v>
      </c>
    </row>
    <row r="11" spans="1:9" x14ac:dyDescent="0.25">
      <c r="A11" s="1">
        <v>8</v>
      </c>
      <c r="B11">
        <v>355</v>
      </c>
      <c r="C11" t="str">
        <f>"Renae"</f>
        <v>Renae</v>
      </c>
      <c r="D11" t="str">
        <f>"Heetebrij"</f>
        <v>Heetebrij</v>
      </c>
      <c r="E11" t="str">
        <f t="shared" si="0"/>
        <v>John Calvin Christian</v>
      </c>
      <c r="F11" s="1">
        <f t="shared" si="1"/>
        <v>7</v>
      </c>
      <c r="G11" s="1">
        <v>1</v>
      </c>
      <c r="H11" s="1">
        <v>2</v>
      </c>
      <c r="I11" s="1">
        <v>4</v>
      </c>
    </row>
    <row r="12" spans="1:9" x14ac:dyDescent="0.25">
      <c r="A12" s="1">
        <v>9</v>
      </c>
      <c r="B12">
        <v>532</v>
      </c>
      <c r="C12" t="s">
        <v>22</v>
      </c>
      <c r="D12" t="s">
        <v>23</v>
      </c>
      <c r="E12" t="s">
        <v>24</v>
      </c>
      <c r="F12" s="1">
        <f t="shared" si="1"/>
        <v>6</v>
      </c>
      <c r="G12" s="1">
        <v>6</v>
      </c>
      <c r="H12" s="1">
        <v>0</v>
      </c>
      <c r="I12" s="1">
        <v>0</v>
      </c>
    </row>
    <row r="13" spans="1:9" x14ac:dyDescent="0.25">
      <c r="A13" s="1">
        <v>10</v>
      </c>
      <c r="B13">
        <v>230</v>
      </c>
      <c r="C13" t="s">
        <v>25</v>
      </c>
      <c r="D13" t="s">
        <v>26</v>
      </c>
      <c r="E13" t="s">
        <v>27</v>
      </c>
      <c r="F13" s="1">
        <f t="shared" ref="F13" si="2">SUM(G13:J13)</f>
        <v>6</v>
      </c>
      <c r="G13" s="1">
        <v>2</v>
      </c>
      <c r="H13" s="1">
        <v>1</v>
      </c>
      <c r="I13" s="1">
        <v>3</v>
      </c>
    </row>
    <row r="15" spans="1:9" x14ac:dyDescent="0.25">
      <c r="A15" s="1" t="s">
        <v>28</v>
      </c>
      <c r="B15" s="3"/>
      <c r="C15" s="3"/>
      <c r="E15" s="3"/>
    </row>
    <row r="16" spans="1:9" x14ac:dyDescent="0.25">
      <c r="A16" s="1" t="s">
        <v>1</v>
      </c>
      <c r="B16" s="1" t="s">
        <v>2</v>
      </c>
      <c r="C16" s="1" t="s">
        <v>3</v>
      </c>
      <c r="D16" s="1" t="s">
        <v>4</v>
      </c>
      <c r="E16" s="1" t="s">
        <v>29</v>
      </c>
      <c r="F16" s="1" t="s">
        <v>6</v>
      </c>
      <c r="G16" s="1" t="s">
        <v>7</v>
      </c>
      <c r="H16" s="1" t="s">
        <v>8</v>
      </c>
      <c r="I16" s="1" t="s">
        <v>9</v>
      </c>
    </row>
    <row r="17" spans="1:10" x14ac:dyDescent="0.25">
      <c r="A17" s="4">
        <v>1</v>
      </c>
      <c r="B17">
        <v>51</v>
      </c>
      <c r="C17" t="s">
        <v>30</v>
      </c>
      <c r="D17" t="s">
        <v>31</v>
      </c>
      <c r="E17" t="s">
        <v>32</v>
      </c>
      <c r="F17" s="1">
        <f t="shared" ref="F17:F25" si="3">SUM(G17:J17)</f>
        <v>60</v>
      </c>
      <c r="G17" s="1">
        <v>20</v>
      </c>
      <c r="H17" s="1">
        <v>20</v>
      </c>
      <c r="I17" s="1">
        <v>20</v>
      </c>
    </row>
    <row r="18" spans="1:10" x14ac:dyDescent="0.25">
      <c r="A18" s="4">
        <v>2</v>
      </c>
      <c r="B18">
        <v>53</v>
      </c>
      <c r="C18" t="s">
        <v>33</v>
      </c>
      <c r="D18" t="s">
        <v>34</v>
      </c>
      <c r="E18" t="s">
        <v>32</v>
      </c>
      <c r="F18" s="1">
        <f t="shared" si="3"/>
        <v>40</v>
      </c>
      <c r="G18" s="1">
        <v>16</v>
      </c>
      <c r="H18" s="1">
        <v>12</v>
      </c>
      <c r="I18" s="1">
        <v>12</v>
      </c>
    </row>
    <row r="19" spans="1:10" x14ac:dyDescent="0.25">
      <c r="A19" s="4">
        <v>3</v>
      </c>
      <c r="B19">
        <v>368</v>
      </c>
      <c r="C19" t="str">
        <f>"Kaylin"</f>
        <v>Kaylin</v>
      </c>
      <c r="D19" t="str">
        <f>"Breukelman"</f>
        <v>Breukelman</v>
      </c>
      <c r="E19" t="str">
        <f t="shared" ref="E19:E20" si="4">"John Calvin Christian"</f>
        <v>John Calvin Christian</v>
      </c>
      <c r="F19" s="1">
        <f t="shared" si="3"/>
        <v>36</v>
      </c>
      <c r="G19" s="1">
        <v>12</v>
      </c>
      <c r="H19" s="1">
        <v>16</v>
      </c>
      <c r="I19" s="1">
        <v>8</v>
      </c>
    </row>
    <row r="20" spans="1:10" x14ac:dyDescent="0.25">
      <c r="A20" s="4">
        <v>4</v>
      </c>
      <c r="B20">
        <v>367</v>
      </c>
      <c r="C20" t="str">
        <f>"Macie"</f>
        <v>Macie</v>
      </c>
      <c r="D20" t="str">
        <f>"Bredenhof"</f>
        <v>Bredenhof</v>
      </c>
      <c r="E20" t="str">
        <f t="shared" si="4"/>
        <v>John Calvin Christian</v>
      </c>
      <c r="F20" s="1">
        <f t="shared" si="3"/>
        <v>36</v>
      </c>
      <c r="G20" s="1">
        <v>10</v>
      </c>
      <c r="H20" s="1">
        <v>10</v>
      </c>
      <c r="I20" s="1">
        <v>16</v>
      </c>
    </row>
    <row r="21" spans="1:10" x14ac:dyDescent="0.25">
      <c r="A21" s="4">
        <v>5</v>
      </c>
      <c r="B21">
        <v>46</v>
      </c>
      <c r="C21" t="s">
        <v>35</v>
      </c>
      <c r="D21" t="s">
        <v>36</v>
      </c>
      <c r="E21" t="s">
        <v>32</v>
      </c>
      <c r="F21" s="1">
        <f t="shared" si="3"/>
        <v>26</v>
      </c>
      <c r="G21" s="1">
        <v>8</v>
      </c>
      <c r="H21" s="1">
        <v>8</v>
      </c>
      <c r="I21" s="1">
        <v>10</v>
      </c>
    </row>
    <row r="22" spans="1:10" x14ac:dyDescent="0.25">
      <c r="A22" s="4">
        <v>6</v>
      </c>
      <c r="B22">
        <v>591</v>
      </c>
      <c r="C22" t="s">
        <v>37</v>
      </c>
      <c r="D22" t="s">
        <v>38</v>
      </c>
      <c r="E22" t="s">
        <v>24</v>
      </c>
      <c r="F22" s="1">
        <f>SUM(G22:J22)</f>
        <v>14</v>
      </c>
      <c r="G22" s="1">
        <v>4</v>
      </c>
      <c r="H22" s="1">
        <v>4</v>
      </c>
      <c r="I22" s="1">
        <v>6</v>
      </c>
    </row>
    <row r="23" spans="1:10" x14ac:dyDescent="0.25">
      <c r="A23" s="4">
        <v>7</v>
      </c>
      <c r="B23">
        <v>477</v>
      </c>
      <c r="C23" t="str">
        <f>"Quinn"</f>
        <v>Quinn</v>
      </c>
      <c r="D23" t="str">
        <f>"Kenny"</f>
        <v>Kenny</v>
      </c>
      <c r="E23" t="str">
        <f>"Unattached British Columbia"</f>
        <v>Unattached British Columbia</v>
      </c>
      <c r="F23" s="1">
        <f>SUM(G23:J23)</f>
        <v>13</v>
      </c>
      <c r="G23" s="1">
        <v>3</v>
      </c>
      <c r="H23" s="1">
        <v>6</v>
      </c>
      <c r="I23" s="1">
        <v>4</v>
      </c>
      <c r="J23" s="2"/>
    </row>
    <row r="24" spans="1:10" x14ac:dyDescent="0.25">
      <c r="A24" s="4">
        <v>8</v>
      </c>
      <c r="B24">
        <v>86</v>
      </c>
      <c r="C24" t="s">
        <v>39</v>
      </c>
      <c r="D24" t="s">
        <v>40</v>
      </c>
      <c r="E24" t="s">
        <v>32</v>
      </c>
      <c r="F24" s="1">
        <f>SUM(G24:J24)</f>
        <v>11</v>
      </c>
      <c r="G24" s="5">
        <v>6</v>
      </c>
      <c r="H24" s="1">
        <v>2</v>
      </c>
      <c r="I24" s="1">
        <v>3</v>
      </c>
    </row>
    <row r="25" spans="1:10" x14ac:dyDescent="0.25">
      <c r="A25" s="4">
        <v>9</v>
      </c>
      <c r="B25">
        <v>48</v>
      </c>
      <c r="C25" t="s">
        <v>41</v>
      </c>
      <c r="D25" t="s">
        <v>42</v>
      </c>
      <c r="E25" t="s">
        <v>32</v>
      </c>
      <c r="F25" s="1">
        <f t="shared" si="3"/>
        <v>6</v>
      </c>
      <c r="G25" s="1">
        <v>2</v>
      </c>
      <c r="H25" s="1">
        <v>3</v>
      </c>
      <c r="I25" s="1">
        <v>1</v>
      </c>
    </row>
    <row r="26" spans="1:10" x14ac:dyDescent="0.25">
      <c r="A26" s="4">
        <v>10</v>
      </c>
      <c r="B26">
        <v>570</v>
      </c>
      <c r="C26" t="s">
        <v>43</v>
      </c>
      <c r="D26" t="s">
        <v>44</v>
      </c>
      <c r="E26" t="s">
        <v>24</v>
      </c>
      <c r="F26" s="1">
        <f t="shared" ref="F26" si="5">SUM(G26:J26)</f>
        <v>1</v>
      </c>
      <c r="G26" s="1">
        <v>1</v>
      </c>
      <c r="H26" s="1">
        <v>0</v>
      </c>
      <c r="I26" s="1">
        <v>0</v>
      </c>
    </row>
    <row r="28" spans="1:10" x14ac:dyDescent="0.25">
      <c r="A28" s="1" t="s">
        <v>45</v>
      </c>
    </row>
    <row r="29" spans="1:10" x14ac:dyDescent="0.2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  <c r="H29" s="1" t="s">
        <v>8</v>
      </c>
      <c r="I29" s="1" t="s">
        <v>9</v>
      </c>
    </row>
    <row r="30" spans="1:10" x14ac:dyDescent="0.25">
      <c r="A30" s="1">
        <v>1</v>
      </c>
      <c r="B30">
        <v>107</v>
      </c>
      <c r="C30" t="s">
        <v>46</v>
      </c>
      <c r="D30" t="s">
        <v>47</v>
      </c>
      <c r="E30" t="s">
        <v>48</v>
      </c>
      <c r="F30" s="1">
        <f>SUM(G30:J30)</f>
        <v>60</v>
      </c>
      <c r="G30" s="1">
        <v>20</v>
      </c>
      <c r="H30" s="1">
        <v>20</v>
      </c>
      <c r="I30" s="1">
        <v>20</v>
      </c>
    </row>
    <row r="31" spans="1:10" x14ac:dyDescent="0.25">
      <c r="A31" s="1">
        <v>2</v>
      </c>
      <c r="B31">
        <v>378</v>
      </c>
      <c r="C31" t="s">
        <v>49</v>
      </c>
      <c r="D31" t="s">
        <v>50</v>
      </c>
      <c r="E31" t="s">
        <v>51</v>
      </c>
      <c r="F31" s="1">
        <f t="shared" ref="F31:F38" si="6">SUM(G31:J31)</f>
        <v>40</v>
      </c>
      <c r="G31" s="1">
        <v>16</v>
      </c>
      <c r="H31" s="1">
        <v>12</v>
      </c>
      <c r="I31" s="1">
        <v>12</v>
      </c>
    </row>
    <row r="32" spans="1:10" x14ac:dyDescent="0.25">
      <c r="A32" s="1">
        <v>3</v>
      </c>
      <c r="B32">
        <v>162</v>
      </c>
      <c r="C32" t="s">
        <v>52</v>
      </c>
      <c r="D32" t="s">
        <v>53</v>
      </c>
      <c r="E32" t="s">
        <v>54</v>
      </c>
      <c r="F32" s="1">
        <f t="shared" si="6"/>
        <v>44</v>
      </c>
      <c r="G32" s="1">
        <v>12</v>
      </c>
      <c r="H32" s="1">
        <v>16</v>
      </c>
      <c r="I32" s="1">
        <v>16</v>
      </c>
    </row>
    <row r="33" spans="1:10" x14ac:dyDescent="0.25">
      <c r="A33" s="1">
        <v>4</v>
      </c>
      <c r="B33">
        <v>225</v>
      </c>
      <c r="C33" t="str">
        <f>"Elliotte"</f>
        <v>Elliotte</v>
      </c>
      <c r="D33" t="str">
        <f>"Vandermeer"</f>
        <v>Vandermeer</v>
      </c>
      <c r="E33" t="str">
        <f>"Clayburn Middle School"</f>
        <v>Clayburn Middle School</v>
      </c>
      <c r="F33" s="1">
        <f t="shared" si="6"/>
        <v>22</v>
      </c>
      <c r="G33" s="1">
        <v>10</v>
      </c>
      <c r="H33" s="1">
        <v>12</v>
      </c>
      <c r="I33" s="2" t="s">
        <v>16</v>
      </c>
    </row>
    <row r="34" spans="1:10" x14ac:dyDescent="0.25">
      <c r="A34" s="1">
        <v>5</v>
      </c>
      <c r="B34">
        <v>436</v>
      </c>
      <c r="C34" t="s">
        <v>55</v>
      </c>
      <c r="D34" t="s">
        <v>56</v>
      </c>
      <c r="E34" t="s">
        <v>57</v>
      </c>
      <c r="F34" s="1">
        <f t="shared" si="6"/>
        <v>22</v>
      </c>
      <c r="G34" s="1">
        <v>10</v>
      </c>
      <c r="H34" s="1">
        <v>6</v>
      </c>
      <c r="I34" s="1">
        <v>6</v>
      </c>
      <c r="J34" s="2"/>
    </row>
    <row r="35" spans="1:10" x14ac:dyDescent="0.25">
      <c r="A35" s="1">
        <v>6</v>
      </c>
      <c r="B35">
        <v>74</v>
      </c>
      <c r="C35" t="s">
        <v>58</v>
      </c>
      <c r="D35" t="s">
        <v>59</v>
      </c>
      <c r="E35" t="s">
        <v>32</v>
      </c>
      <c r="F35" s="1">
        <f t="shared" si="6"/>
        <v>20</v>
      </c>
      <c r="G35" s="1">
        <v>6</v>
      </c>
      <c r="H35" s="1">
        <v>10</v>
      </c>
      <c r="I35" s="1">
        <v>4</v>
      </c>
    </row>
    <row r="36" spans="1:10" x14ac:dyDescent="0.25">
      <c r="A36" s="1">
        <v>7</v>
      </c>
      <c r="B36">
        <v>205</v>
      </c>
      <c r="C36" t="s">
        <v>60</v>
      </c>
      <c r="D36" t="s">
        <v>61</v>
      </c>
      <c r="E36" t="s">
        <v>62</v>
      </c>
      <c r="F36" s="1">
        <f t="shared" si="6"/>
        <v>16</v>
      </c>
      <c r="G36" s="1">
        <v>4</v>
      </c>
      <c r="H36" s="2">
        <v>4</v>
      </c>
      <c r="I36" s="1">
        <v>8</v>
      </c>
    </row>
    <row r="37" spans="1:10" x14ac:dyDescent="0.25">
      <c r="A37" s="1">
        <v>8</v>
      </c>
      <c r="B37">
        <v>380</v>
      </c>
      <c r="C37" t="s">
        <v>63</v>
      </c>
      <c r="D37" t="s">
        <v>64</v>
      </c>
      <c r="E37" t="s">
        <v>51</v>
      </c>
      <c r="F37" s="1">
        <f>SUM(G37:J37)</f>
        <v>3</v>
      </c>
      <c r="G37" s="1">
        <v>3</v>
      </c>
      <c r="H37" s="1">
        <v>0</v>
      </c>
      <c r="I37" s="1" t="s">
        <v>16</v>
      </c>
    </row>
    <row r="38" spans="1:10" x14ac:dyDescent="0.25">
      <c r="A38" s="1">
        <v>9</v>
      </c>
      <c r="B38">
        <v>169</v>
      </c>
      <c r="C38" t="s">
        <v>65</v>
      </c>
      <c r="D38" t="s">
        <v>66</v>
      </c>
      <c r="E38" t="s">
        <v>54</v>
      </c>
      <c r="F38" s="1">
        <f t="shared" si="6"/>
        <v>6</v>
      </c>
      <c r="G38" s="1">
        <v>2</v>
      </c>
      <c r="H38" s="2">
        <v>3</v>
      </c>
      <c r="I38" s="1">
        <v>1</v>
      </c>
    </row>
    <row r="39" spans="1:10" x14ac:dyDescent="0.25">
      <c r="A39" s="1">
        <v>10</v>
      </c>
      <c r="B39">
        <v>379</v>
      </c>
      <c r="C39" t="s">
        <v>67</v>
      </c>
      <c r="D39" t="s">
        <v>68</v>
      </c>
      <c r="E39" t="s">
        <v>51</v>
      </c>
      <c r="F39" s="1">
        <f>SUM(G39:J39)</f>
        <v>1</v>
      </c>
      <c r="G39" s="2">
        <v>1</v>
      </c>
      <c r="H39" s="1">
        <v>0</v>
      </c>
      <c r="I39" s="1" t="s">
        <v>16</v>
      </c>
    </row>
    <row r="40" spans="1:10" x14ac:dyDescent="0.25">
      <c r="G40" s="2"/>
    </row>
    <row r="41" spans="1:10" x14ac:dyDescent="0.25">
      <c r="A41" s="1" t="s">
        <v>69</v>
      </c>
    </row>
    <row r="42" spans="1:10" x14ac:dyDescent="0.25">
      <c r="A42" s="1" t="s">
        <v>1</v>
      </c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8</v>
      </c>
      <c r="I42" s="1" t="s">
        <v>9</v>
      </c>
    </row>
    <row r="43" spans="1:10" x14ac:dyDescent="0.25">
      <c r="A43" s="1">
        <v>1</v>
      </c>
      <c r="B43">
        <v>461</v>
      </c>
      <c r="C43" t="s">
        <v>70</v>
      </c>
      <c r="D43" t="s">
        <v>71</v>
      </c>
      <c r="E43" t="s">
        <v>57</v>
      </c>
      <c r="F43" s="1">
        <f>SUM(G43:J43)</f>
        <v>60</v>
      </c>
      <c r="G43" s="1">
        <v>20</v>
      </c>
      <c r="H43" s="1">
        <v>20</v>
      </c>
      <c r="I43" s="1">
        <v>20</v>
      </c>
    </row>
    <row r="44" spans="1:10" x14ac:dyDescent="0.25">
      <c r="A44" s="1">
        <v>2</v>
      </c>
      <c r="B44">
        <v>384</v>
      </c>
      <c r="C44" t="s">
        <v>72</v>
      </c>
      <c r="D44" t="s">
        <v>73</v>
      </c>
      <c r="E44" t="s">
        <v>51</v>
      </c>
      <c r="F44" s="1">
        <f>SUM(G44:J44)</f>
        <v>40</v>
      </c>
      <c r="G44" s="2">
        <v>16</v>
      </c>
      <c r="H44" s="1">
        <v>12</v>
      </c>
      <c r="I44" s="1">
        <v>12</v>
      </c>
    </row>
    <row r="45" spans="1:10" x14ac:dyDescent="0.25">
      <c r="A45" s="1">
        <v>3</v>
      </c>
      <c r="B45">
        <v>510</v>
      </c>
      <c r="C45" t="s">
        <v>74</v>
      </c>
      <c r="D45" t="s">
        <v>21</v>
      </c>
      <c r="E45" t="s">
        <v>75</v>
      </c>
      <c r="F45" s="1">
        <f t="shared" ref="F45" si="7">SUM(G45:J45)</f>
        <v>44</v>
      </c>
      <c r="G45" s="1">
        <v>12</v>
      </c>
      <c r="H45" s="1">
        <v>16</v>
      </c>
      <c r="I45" s="1">
        <v>16</v>
      </c>
    </row>
    <row r="46" spans="1:10" x14ac:dyDescent="0.25">
      <c r="A46" s="1">
        <v>4</v>
      </c>
      <c r="B46">
        <v>494</v>
      </c>
      <c r="C46" t="s">
        <v>76</v>
      </c>
      <c r="D46" t="s">
        <v>77</v>
      </c>
      <c r="E46" t="s">
        <v>75</v>
      </c>
      <c r="F46" s="1">
        <f>SUM(G46:J46)</f>
        <v>26</v>
      </c>
      <c r="G46" s="1">
        <v>8</v>
      </c>
      <c r="H46" s="1">
        <v>8</v>
      </c>
      <c r="I46" s="1">
        <v>10</v>
      </c>
    </row>
    <row r="47" spans="1:10" x14ac:dyDescent="0.25">
      <c r="A47" s="1">
        <v>5</v>
      </c>
      <c r="B47">
        <v>499</v>
      </c>
      <c r="C47" t="s">
        <v>78</v>
      </c>
      <c r="D47" t="s">
        <v>77</v>
      </c>
      <c r="E47" t="s">
        <v>75</v>
      </c>
      <c r="F47" s="1">
        <f>SUM(G47:J47)</f>
        <v>22</v>
      </c>
      <c r="G47" s="2">
        <v>10</v>
      </c>
      <c r="H47" s="1">
        <v>6</v>
      </c>
      <c r="I47" s="1">
        <v>6</v>
      </c>
    </row>
    <row r="48" spans="1:10" x14ac:dyDescent="0.25">
      <c r="A48" s="1">
        <v>6</v>
      </c>
      <c r="B48">
        <v>497</v>
      </c>
      <c r="C48" t="s">
        <v>79</v>
      </c>
      <c r="D48" t="s">
        <v>80</v>
      </c>
      <c r="E48" t="s">
        <v>75</v>
      </c>
      <c r="F48" s="1">
        <f>SUM(G48:J48)</f>
        <v>22</v>
      </c>
      <c r="G48" s="2">
        <v>4</v>
      </c>
      <c r="H48" s="1">
        <v>10</v>
      </c>
      <c r="I48" s="1">
        <v>8</v>
      </c>
    </row>
    <row r="49" spans="1:10" x14ac:dyDescent="0.25">
      <c r="A49" s="1">
        <v>7</v>
      </c>
      <c r="B49">
        <v>57</v>
      </c>
      <c r="C49" t="s">
        <v>81</v>
      </c>
      <c r="D49" t="s">
        <v>82</v>
      </c>
      <c r="E49" t="s">
        <v>32</v>
      </c>
      <c r="F49" s="1">
        <f>SUM(G49:J49)</f>
        <v>10</v>
      </c>
      <c r="G49" s="1">
        <v>6</v>
      </c>
      <c r="H49" s="1">
        <v>0</v>
      </c>
      <c r="I49" s="1">
        <v>4</v>
      </c>
    </row>
    <row r="50" spans="1:10" x14ac:dyDescent="0.25">
      <c r="A50" s="1">
        <v>8</v>
      </c>
      <c r="B50">
        <v>221</v>
      </c>
      <c r="C50" t="s">
        <v>83</v>
      </c>
      <c r="D50" t="s">
        <v>84</v>
      </c>
      <c r="E50" t="s">
        <v>62</v>
      </c>
      <c r="F50" s="1">
        <f>SUM(G50:J50)</f>
        <v>7</v>
      </c>
      <c r="G50" s="1">
        <v>1</v>
      </c>
      <c r="H50" s="1">
        <v>3</v>
      </c>
      <c r="I50" s="1">
        <v>3</v>
      </c>
    </row>
    <row r="51" spans="1:10" x14ac:dyDescent="0.25">
      <c r="A51" s="1">
        <v>9</v>
      </c>
      <c r="B51">
        <v>58</v>
      </c>
      <c r="C51" t="s">
        <v>85</v>
      </c>
      <c r="D51" t="s">
        <v>36</v>
      </c>
      <c r="E51" t="s">
        <v>32</v>
      </c>
      <c r="F51" s="1">
        <f t="shared" ref="F51:F52" si="8">SUM(G51:J51)</f>
        <v>5</v>
      </c>
      <c r="G51" s="1">
        <v>3</v>
      </c>
      <c r="H51" s="1">
        <v>1</v>
      </c>
      <c r="I51" s="2">
        <v>1</v>
      </c>
      <c r="J51" s="2"/>
    </row>
    <row r="52" spans="1:10" x14ac:dyDescent="0.25">
      <c r="A52" s="1">
        <v>10</v>
      </c>
      <c r="B52">
        <v>383</v>
      </c>
      <c r="C52" t="s">
        <v>86</v>
      </c>
      <c r="D52" t="s">
        <v>87</v>
      </c>
      <c r="E52" t="s">
        <v>51</v>
      </c>
      <c r="F52" s="1">
        <f t="shared" si="8"/>
        <v>4</v>
      </c>
      <c r="G52" s="1">
        <v>2</v>
      </c>
      <c r="H52" s="1">
        <v>2</v>
      </c>
      <c r="I52" s="1">
        <v>0</v>
      </c>
    </row>
    <row r="54" spans="1:10" x14ac:dyDescent="0.25">
      <c r="A54" s="1" t="s">
        <v>88</v>
      </c>
    </row>
    <row r="55" spans="1:10" x14ac:dyDescent="0.25">
      <c r="A55" s="4" t="s">
        <v>1</v>
      </c>
      <c r="B55" s="1" t="s">
        <v>89</v>
      </c>
      <c r="C55" s="1" t="s">
        <v>90</v>
      </c>
      <c r="D55" s="1" t="s">
        <v>91</v>
      </c>
      <c r="E55" s="1" t="s">
        <v>92</v>
      </c>
      <c r="F55" s="1" t="s">
        <v>6</v>
      </c>
      <c r="G55" s="1" t="s">
        <v>7</v>
      </c>
      <c r="H55" s="1" t="s">
        <v>8</v>
      </c>
      <c r="I55" s="1" t="s">
        <v>9</v>
      </c>
    </row>
    <row r="56" spans="1:10" x14ac:dyDescent="0.25">
      <c r="A56" s="4">
        <v>1</v>
      </c>
      <c r="B56">
        <v>172</v>
      </c>
      <c r="C56" t="s">
        <v>93</v>
      </c>
      <c r="D56" t="s">
        <v>94</v>
      </c>
      <c r="E56" t="s">
        <v>54</v>
      </c>
      <c r="F56" s="1">
        <f>SUM(G56:J56)</f>
        <v>56</v>
      </c>
      <c r="G56" s="1">
        <v>20</v>
      </c>
      <c r="H56" s="1">
        <v>20</v>
      </c>
      <c r="I56" s="1">
        <v>16</v>
      </c>
    </row>
    <row r="57" spans="1:10" x14ac:dyDescent="0.25">
      <c r="A57" s="4">
        <v>2</v>
      </c>
      <c r="B57">
        <v>202</v>
      </c>
      <c r="C57" t="s">
        <v>95</v>
      </c>
      <c r="D57" t="s">
        <v>96</v>
      </c>
      <c r="E57" t="s">
        <v>62</v>
      </c>
      <c r="F57" s="1">
        <f t="shared" ref="F57:F64" si="9">SUM(G57:J57)</f>
        <v>52</v>
      </c>
      <c r="G57" s="2">
        <v>16</v>
      </c>
      <c r="H57" s="2">
        <v>16</v>
      </c>
      <c r="I57" s="2">
        <v>20</v>
      </c>
      <c r="J57" s="2"/>
    </row>
    <row r="58" spans="1:10" x14ac:dyDescent="0.25">
      <c r="A58" s="4">
        <v>3</v>
      </c>
      <c r="B58">
        <v>182</v>
      </c>
      <c r="C58" t="s">
        <v>97</v>
      </c>
      <c r="D58" t="s">
        <v>98</v>
      </c>
      <c r="E58" t="s">
        <v>54</v>
      </c>
      <c r="F58" s="1">
        <f>SUM(G58:J58)</f>
        <v>32</v>
      </c>
      <c r="G58" s="2">
        <v>12</v>
      </c>
      <c r="H58" s="2">
        <v>10</v>
      </c>
      <c r="I58" s="2">
        <v>10</v>
      </c>
      <c r="J58" s="2"/>
    </row>
    <row r="59" spans="1:10" x14ac:dyDescent="0.25">
      <c r="A59" s="4">
        <v>4</v>
      </c>
      <c r="B59">
        <v>265</v>
      </c>
      <c r="C59" t="s">
        <v>99</v>
      </c>
      <c r="D59" t="s">
        <v>100</v>
      </c>
      <c r="E59" t="s">
        <v>101</v>
      </c>
      <c r="F59" s="1">
        <f t="shared" si="9"/>
        <v>26</v>
      </c>
      <c r="G59" s="2">
        <v>10</v>
      </c>
      <c r="H59" s="2">
        <v>8</v>
      </c>
      <c r="I59" s="2">
        <v>8</v>
      </c>
      <c r="J59" s="2"/>
    </row>
    <row r="60" spans="1:10" x14ac:dyDescent="0.25">
      <c r="A60" s="4">
        <v>5</v>
      </c>
      <c r="B60">
        <v>244</v>
      </c>
      <c r="C60" t="s">
        <v>102</v>
      </c>
      <c r="D60" t="s">
        <v>103</v>
      </c>
      <c r="E60" t="s">
        <v>101</v>
      </c>
      <c r="F60" s="1">
        <f t="shared" si="9"/>
        <v>16</v>
      </c>
      <c r="G60" s="2">
        <v>8</v>
      </c>
      <c r="H60" s="2">
        <v>4</v>
      </c>
      <c r="I60" s="2">
        <v>4</v>
      </c>
      <c r="J60" s="2"/>
    </row>
    <row r="61" spans="1:10" x14ac:dyDescent="0.25">
      <c r="A61" s="4">
        <v>6</v>
      </c>
      <c r="B61">
        <v>220</v>
      </c>
      <c r="C61" t="s">
        <v>104</v>
      </c>
      <c r="D61" t="s">
        <v>84</v>
      </c>
      <c r="E61" t="s">
        <v>62</v>
      </c>
      <c r="F61" s="1">
        <f t="shared" si="9"/>
        <v>18</v>
      </c>
      <c r="G61" s="2">
        <v>6</v>
      </c>
      <c r="H61" s="2">
        <v>6</v>
      </c>
      <c r="I61" s="2">
        <v>6</v>
      </c>
      <c r="J61" s="2"/>
    </row>
    <row r="62" spans="1:10" x14ac:dyDescent="0.25">
      <c r="A62" s="4">
        <v>7</v>
      </c>
      <c r="B62">
        <v>286</v>
      </c>
      <c r="C62" t="s">
        <v>105</v>
      </c>
      <c r="D62" t="s">
        <v>106</v>
      </c>
      <c r="E62" t="s">
        <v>12</v>
      </c>
      <c r="F62" s="1">
        <f t="shared" si="9"/>
        <v>10</v>
      </c>
      <c r="G62" s="2">
        <v>4</v>
      </c>
      <c r="H62" s="2">
        <v>3</v>
      </c>
      <c r="I62" s="2">
        <v>3</v>
      </c>
      <c r="J62" s="2"/>
    </row>
    <row r="63" spans="1:10" x14ac:dyDescent="0.25">
      <c r="A63" s="4">
        <v>8</v>
      </c>
      <c r="B63">
        <v>287</v>
      </c>
      <c r="C63" t="s">
        <v>107</v>
      </c>
      <c r="D63" t="s">
        <v>108</v>
      </c>
      <c r="E63" t="s">
        <v>12</v>
      </c>
      <c r="F63" s="1">
        <f t="shared" si="9"/>
        <v>6</v>
      </c>
      <c r="G63" s="2">
        <v>3</v>
      </c>
      <c r="H63" s="2">
        <v>1</v>
      </c>
      <c r="I63" s="2">
        <v>2</v>
      </c>
      <c r="J63" s="2"/>
    </row>
    <row r="64" spans="1:10" x14ac:dyDescent="0.25">
      <c r="A64" s="4">
        <v>9</v>
      </c>
      <c r="B64">
        <v>180</v>
      </c>
      <c r="C64" t="s">
        <v>109</v>
      </c>
      <c r="D64" t="s">
        <v>110</v>
      </c>
      <c r="E64" t="s">
        <v>54</v>
      </c>
      <c r="F64" s="1">
        <f t="shared" si="9"/>
        <v>3</v>
      </c>
      <c r="G64" s="2">
        <v>2</v>
      </c>
      <c r="H64" s="2">
        <v>0</v>
      </c>
      <c r="I64" s="2">
        <v>1</v>
      </c>
      <c r="J64" s="2"/>
    </row>
    <row r="66" spans="1:10" x14ac:dyDescent="0.25">
      <c r="A66" s="1" t="s">
        <v>111</v>
      </c>
    </row>
    <row r="67" spans="1:10" x14ac:dyDescent="0.25">
      <c r="A67" s="4" t="s">
        <v>1</v>
      </c>
      <c r="B67" s="1" t="s">
        <v>89</v>
      </c>
      <c r="C67" s="1" t="s">
        <v>90</v>
      </c>
      <c r="D67" s="1" t="s">
        <v>91</v>
      </c>
      <c r="E67" s="1" t="s">
        <v>92</v>
      </c>
      <c r="F67" s="1" t="s">
        <v>6</v>
      </c>
      <c r="G67" s="1" t="s">
        <v>7</v>
      </c>
      <c r="H67" s="1" t="s">
        <v>8</v>
      </c>
      <c r="I67" s="1" t="s">
        <v>9</v>
      </c>
    </row>
    <row r="68" spans="1:10" x14ac:dyDescent="0.25">
      <c r="A68" s="4">
        <v>1</v>
      </c>
      <c r="B68">
        <v>346</v>
      </c>
      <c r="C68" t="s">
        <v>112</v>
      </c>
      <c r="D68" t="s">
        <v>113</v>
      </c>
      <c r="E68" t="s">
        <v>114</v>
      </c>
      <c r="F68" s="1">
        <f t="shared" ref="F68:F73" si="10">SUM(G68:I68)</f>
        <v>60</v>
      </c>
      <c r="G68" s="1">
        <v>20</v>
      </c>
      <c r="H68" s="1">
        <v>20</v>
      </c>
      <c r="I68" s="1">
        <v>20</v>
      </c>
    </row>
    <row r="69" spans="1:10" x14ac:dyDescent="0.25">
      <c r="A69" s="4">
        <v>2</v>
      </c>
      <c r="B69">
        <v>146</v>
      </c>
      <c r="C69" t="s">
        <v>115</v>
      </c>
      <c r="D69" t="s">
        <v>116</v>
      </c>
      <c r="E69" t="s">
        <v>15</v>
      </c>
      <c r="F69" s="1">
        <f t="shared" si="10"/>
        <v>42</v>
      </c>
      <c r="G69" s="2">
        <v>10</v>
      </c>
      <c r="H69" s="2">
        <v>16</v>
      </c>
      <c r="I69" s="2">
        <v>16</v>
      </c>
      <c r="J69" s="2"/>
    </row>
    <row r="70" spans="1:10" x14ac:dyDescent="0.25">
      <c r="A70" s="4">
        <v>3</v>
      </c>
      <c r="B70">
        <v>12</v>
      </c>
      <c r="C70" t="s">
        <v>117</v>
      </c>
      <c r="D70" t="s">
        <v>118</v>
      </c>
      <c r="E70" t="s">
        <v>19</v>
      </c>
      <c r="F70" s="1">
        <f t="shared" si="10"/>
        <v>28</v>
      </c>
      <c r="G70" s="2">
        <v>8</v>
      </c>
      <c r="H70" s="2">
        <v>10</v>
      </c>
      <c r="I70" s="2">
        <v>10</v>
      </c>
      <c r="J70" s="2"/>
    </row>
    <row r="71" spans="1:10" x14ac:dyDescent="0.25">
      <c r="A71" s="4">
        <v>4</v>
      </c>
      <c r="B71">
        <v>350</v>
      </c>
      <c r="C71" t="str">
        <f>"Roman"</f>
        <v>Roman</v>
      </c>
      <c r="D71" t="str">
        <f>"Devries"</f>
        <v>Devries</v>
      </c>
      <c r="E71" t="str">
        <f t="shared" ref="E71:E75" si="11">"John Calvin Christian"</f>
        <v>John Calvin Christian</v>
      </c>
      <c r="F71" s="1">
        <f t="shared" si="10"/>
        <v>24</v>
      </c>
      <c r="G71" s="2">
        <v>12</v>
      </c>
      <c r="H71" s="2">
        <v>12</v>
      </c>
      <c r="I71" s="2">
        <v>0</v>
      </c>
      <c r="J71" s="2"/>
    </row>
    <row r="72" spans="1:10" x14ac:dyDescent="0.25">
      <c r="A72" s="4">
        <v>5</v>
      </c>
      <c r="B72">
        <v>549</v>
      </c>
      <c r="C72" t="s">
        <v>121</v>
      </c>
      <c r="D72" t="s">
        <v>122</v>
      </c>
      <c r="E72" t="s">
        <v>24</v>
      </c>
      <c r="F72" s="1">
        <f>SUM(G72:I72)</f>
        <v>22</v>
      </c>
      <c r="G72" s="2">
        <v>16</v>
      </c>
      <c r="H72" s="2" t="s">
        <v>16</v>
      </c>
      <c r="I72" s="2">
        <v>6</v>
      </c>
      <c r="J72" s="2"/>
    </row>
    <row r="73" spans="1:10" x14ac:dyDescent="0.25">
      <c r="A73" s="4">
        <v>6</v>
      </c>
      <c r="B73">
        <v>18</v>
      </c>
      <c r="C73" t="s">
        <v>119</v>
      </c>
      <c r="D73" t="s">
        <v>120</v>
      </c>
      <c r="E73" t="s">
        <v>19</v>
      </c>
      <c r="F73" s="1">
        <f t="shared" si="10"/>
        <v>22</v>
      </c>
      <c r="G73" s="2">
        <v>4</v>
      </c>
      <c r="H73" s="2">
        <v>6</v>
      </c>
      <c r="I73" s="2">
        <v>12</v>
      </c>
      <c r="J73" s="2"/>
    </row>
    <row r="74" spans="1:10" x14ac:dyDescent="0.25">
      <c r="A74" s="4">
        <v>7</v>
      </c>
      <c r="B74">
        <v>17</v>
      </c>
      <c r="C74" t="s">
        <v>123</v>
      </c>
      <c r="D74" t="s">
        <v>124</v>
      </c>
      <c r="E74" t="s">
        <v>19</v>
      </c>
      <c r="F74" s="1">
        <f t="shared" ref="F74:F77" si="12">SUM(G74:I74)</f>
        <v>15</v>
      </c>
      <c r="G74" s="2">
        <v>6</v>
      </c>
      <c r="H74" s="2">
        <v>8</v>
      </c>
      <c r="I74" s="2">
        <v>1</v>
      </c>
      <c r="J74" s="2"/>
    </row>
    <row r="75" spans="1:10" x14ac:dyDescent="0.25">
      <c r="A75" s="4">
        <v>8</v>
      </c>
      <c r="B75">
        <v>352</v>
      </c>
      <c r="C75" t="str">
        <f>"Joshua"</f>
        <v>Joshua</v>
      </c>
      <c r="D75" t="str">
        <f>"Meerstra"</f>
        <v>Meerstra</v>
      </c>
      <c r="E75" t="str">
        <f t="shared" si="11"/>
        <v>John Calvin Christian</v>
      </c>
      <c r="F75" s="1">
        <f t="shared" si="12"/>
        <v>4</v>
      </c>
      <c r="G75" s="2">
        <v>3</v>
      </c>
      <c r="H75" s="1">
        <v>1</v>
      </c>
      <c r="I75" s="1">
        <v>0</v>
      </c>
    </row>
    <row r="76" spans="1:10" x14ac:dyDescent="0.25">
      <c r="A76" s="4">
        <v>9</v>
      </c>
      <c r="B76">
        <v>552</v>
      </c>
      <c r="C76" t="s">
        <v>125</v>
      </c>
      <c r="D76" t="s">
        <v>126</v>
      </c>
      <c r="E76" t="s">
        <v>24</v>
      </c>
      <c r="F76" s="1">
        <f t="shared" si="12"/>
        <v>6</v>
      </c>
      <c r="G76" s="2">
        <v>2</v>
      </c>
      <c r="H76" s="2">
        <v>0</v>
      </c>
      <c r="I76" s="2">
        <v>4</v>
      </c>
      <c r="J76" s="2"/>
    </row>
    <row r="77" spans="1:10" x14ac:dyDescent="0.25">
      <c r="A77" s="4">
        <v>10</v>
      </c>
      <c r="B77">
        <v>133</v>
      </c>
      <c r="C77" t="s">
        <v>127</v>
      </c>
      <c r="D77" t="s">
        <v>128</v>
      </c>
      <c r="E77" t="s">
        <v>15</v>
      </c>
      <c r="F77" s="1">
        <f t="shared" si="12"/>
        <v>3</v>
      </c>
      <c r="G77" s="2">
        <v>1</v>
      </c>
      <c r="H77" s="2">
        <v>0</v>
      </c>
      <c r="I77" s="2">
        <v>2</v>
      </c>
      <c r="J77" s="2"/>
    </row>
    <row r="78" spans="1:10" x14ac:dyDescent="0.25">
      <c r="A78" s="4"/>
      <c r="B78" s="5"/>
      <c r="C78" s="5"/>
      <c r="D78" s="5"/>
      <c r="E78" s="5"/>
      <c r="G78" s="2"/>
      <c r="H78" s="2"/>
      <c r="I78" s="2"/>
      <c r="J78" s="2"/>
    </row>
    <row r="79" spans="1:10" x14ac:dyDescent="0.25">
      <c r="A79" s="1" t="s">
        <v>129</v>
      </c>
    </row>
    <row r="80" spans="1:10" x14ac:dyDescent="0.25">
      <c r="A80" s="4" t="s">
        <v>1</v>
      </c>
      <c r="B80" s="1" t="s">
        <v>89</v>
      </c>
      <c r="C80" s="1" t="s">
        <v>90</v>
      </c>
      <c r="D80" s="1" t="s">
        <v>91</v>
      </c>
      <c r="E80" s="1" t="s">
        <v>92</v>
      </c>
      <c r="F80" s="1" t="s">
        <v>6</v>
      </c>
      <c r="G80" s="1" t="s">
        <v>7</v>
      </c>
      <c r="H80" s="1" t="s">
        <v>8</v>
      </c>
      <c r="I80" s="1" t="s">
        <v>9</v>
      </c>
    </row>
    <row r="81" spans="1:10" x14ac:dyDescent="0.25">
      <c r="A81" s="4">
        <v>1</v>
      </c>
      <c r="B81">
        <v>85</v>
      </c>
      <c r="C81" t="str">
        <f>"Gavin"</f>
        <v>Gavin</v>
      </c>
      <c r="D81" t="str">
        <f>"Bruinsma"</f>
        <v>Bruinsma</v>
      </c>
      <c r="E81" t="str">
        <f t="shared" ref="E81:E89" si="13">"Abbotsford Christian School"</f>
        <v>Abbotsford Christian School</v>
      </c>
      <c r="F81" s="1">
        <f>SUM(G81:I81)</f>
        <v>56</v>
      </c>
      <c r="G81" s="1">
        <v>20</v>
      </c>
      <c r="H81" s="2">
        <v>20</v>
      </c>
      <c r="I81" s="2">
        <v>16</v>
      </c>
      <c r="J81" s="2"/>
    </row>
    <row r="82" spans="1:10" x14ac:dyDescent="0.25">
      <c r="A82" s="4">
        <v>2</v>
      </c>
      <c r="B82">
        <v>342</v>
      </c>
      <c r="C82" t="s">
        <v>130</v>
      </c>
      <c r="D82" t="s">
        <v>131</v>
      </c>
      <c r="E82" t="s">
        <v>114</v>
      </c>
      <c r="F82" s="1">
        <f t="shared" ref="F82:F83" si="14">SUM(G82:I82)</f>
        <v>52</v>
      </c>
      <c r="G82" s="1">
        <v>16</v>
      </c>
      <c r="H82" s="2">
        <v>16</v>
      </c>
      <c r="I82" s="2">
        <v>20</v>
      </c>
      <c r="J82" s="2"/>
    </row>
    <row r="83" spans="1:10" x14ac:dyDescent="0.25">
      <c r="A83" s="4">
        <v>3</v>
      </c>
      <c r="B83">
        <v>145</v>
      </c>
      <c r="C83" t="str">
        <f>"Landon"</f>
        <v>Landon</v>
      </c>
      <c r="D83" t="str">
        <f>"Gleeson"</f>
        <v>Gleeson</v>
      </c>
      <c r="E83" t="str">
        <f t="shared" ref="E83" si="15">"Auguston Traditional Elementary School"</f>
        <v>Auguston Traditional Elementary School</v>
      </c>
      <c r="F83" s="1">
        <f t="shared" si="14"/>
        <v>36</v>
      </c>
      <c r="G83" s="1">
        <v>12</v>
      </c>
      <c r="H83" s="2">
        <v>12</v>
      </c>
      <c r="I83" s="2">
        <v>12</v>
      </c>
      <c r="J83" s="2"/>
    </row>
    <row r="84" spans="1:10" x14ac:dyDescent="0.25">
      <c r="A84" s="4">
        <v>4</v>
      </c>
      <c r="B84">
        <v>363</v>
      </c>
      <c r="C84" t="str">
        <f>"Marcus"</f>
        <v>Marcus</v>
      </c>
      <c r="D84" t="str">
        <f>"Bos"</f>
        <v>Bos</v>
      </c>
      <c r="E84" t="str">
        <f t="shared" ref="E84:E90" si="16">"John Calvin Christian"</f>
        <v>John Calvin Christian</v>
      </c>
      <c r="F84" s="1">
        <f t="shared" ref="F84:F90" si="17">SUM(G84:I84)</f>
        <v>20</v>
      </c>
      <c r="G84" s="1">
        <v>8</v>
      </c>
      <c r="H84" s="2">
        <v>6</v>
      </c>
      <c r="I84" s="2">
        <v>6</v>
      </c>
      <c r="J84" s="2"/>
    </row>
    <row r="85" spans="1:10" x14ac:dyDescent="0.25">
      <c r="A85" s="4">
        <v>5</v>
      </c>
      <c r="B85">
        <v>574</v>
      </c>
      <c r="C85" t="s">
        <v>132</v>
      </c>
      <c r="D85" t="s">
        <v>133</v>
      </c>
      <c r="E85" t="s">
        <v>24</v>
      </c>
      <c r="F85" s="1">
        <f t="shared" si="17"/>
        <v>20</v>
      </c>
      <c r="G85" s="1">
        <v>2</v>
      </c>
      <c r="H85" s="2">
        <v>10</v>
      </c>
      <c r="I85" s="2">
        <v>8</v>
      </c>
      <c r="J85" s="2"/>
    </row>
    <row r="86" spans="1:10" x14ac:dyDescent="0.25">
      <c r="A86" s="4">
        <v>6</v>
      </c>
      <c r="B86">
        <v>299</v>
      </c>
      <c r="C86" t="str">
        <f>"Elijah"</f>
        <v>Elijah</v>
      </c>
      <c r="D86" t="str">
        <f>"Thoutenhoufd"</f>
        <v>Thoutenhoufd</v>
      </c>
      <c r="E86" t="str">
        <f t="shared" ref="E86" si="18">"Cornerstone Christian School"</f>
        <v>Cornerstone Christian School</v>
      </c>
      <c r="F86" s="1">
        <f t="shared" si="17"/>
        <v>19</v>
      </c>
      <c r="G86" s="1">
        <v>1</v>
      </c>
      <c r="H86" s="2">
        <v>8</v>
      </c>
      <c r="I86" s="2">
        <v>10</v>
      </c>
      <c r="J86" s="2"/>
    </row>
    <row r="87" spans="1:10" x14ac:dyDescent="0.25">
      <c r="A87" s="4">
        <v>7</v>
      </c>
      <c r="B87">
        <v>475</v>
      </c>
      <c r="C87" t="str">
        <f>"Thurston"</f>
        <v>Thurston</v>
      </c>
      <c r="D87" t="str">
        <f>"Haffner"</f>
        <v>Haffner</v>
      </c>
      <c r="E87" t="str">
        <f>"Sandy Hill"</f>
        <v>Sandy Hill</v>
      </c>
      <c r="F87" s="1">
        <f t="shared" si="17"/>
        <v>13</v>
      </c>
      <c r="G87" s="1">
        <v>6</v>
      </c>
      <c r="H87" s="2">
        <v>4</v>
      </c>
      <c r="I87" s="2">
        <v>3</v>
      </c>
      <c r="J87" s="2"/>
    </row>
    <row r="88" spans="1:10" x14ac:dyDescent="0.25">
      <c r="A88" s="4">
        <v>8</v>
      </c>
      <c r="B88">
        <v>147</v>
      </c>
      <c r="C88" t="s">
        <v>134</v>
      </c>
      <c r="D88" t="s">
        <v>135</v>
      </c>
      <c r="E88" t="s">
        <v>15</v>
      </c>
      <c r="F88" s="1">
        <f t="shared" si="17"/>
        <v>10</v>
      </c>
      <c r="G88" s="1">
        <v>10</v>
      </c>
      <c r="H88" s="2">
        <v>0</v>
      </c>
      <c r="I88" s="2" t="s">
        <v>16</v>
      </c>
      <c r="J88" s="2"/>
    </row>
    <row r="89" spans="1:10" x14ac:dyDescent="0.25">
      <c r="A89" s="4">
        <v>9</v>
      </c>
      <c r="B89">
        <v>76</v>
      </c>
      <c r="C89" t="str">
        <f>"Jason"</f>
        <v>Jason</v>
      </c>
      <c r="D89" t="str">
        <f>"Van Dorp"</f>
        <v>Van Dorp</v>
      </c>
      <c r="E89" t="str">
        <f t="shared" si="13"/>
        <v>Abbotsford Christian School</v>
      </c>
      <c r="F89" s="1">
        <f t="shared" si="17"/>
        <v>5</v>
      </c>
      <c r="G89" s="1">
        <v>4</v>
      </c>
      <c r="H89" s="2">
        <v>1</v>
      </c>
      <c r="I89" s="2">
        <v>0</v>
      </c>
      <c r="J89" s="2"/>
    </row>
    <row r="90" spans="1:10" x14ac:dyDescent="0.25">
      <c r="A90" s="4">
        <v>10</v>
      </c>
      <c r="B90">
        <v>364</v>
      </c>
      <c r="C90" t="str">
        <f>"Hudson"</f>
        <v>Hudson</v>
      </c>
      <c r="D90" t="str">
        <f>"Louwerse"</f>
        <v>Louwerse</v>
      </c>
      <c r="E90" t="str">
        <f t="shared" si="16"/>
        <v>John Calvin Christian</v>
      </c>
      <c r="F90" s="1">
        <f t="shared" si="17"/>
        <v>3</v>
      </c>
      <c r="G90" s="1">
        <v>3</v>
      </c>
      <c r="H90" s="2">
        <v>0</v>
      </c>
      <c r="I90" s="2">
        <v>0</v>
      </c>
      <c r="J90" s="2"/>
    </row>
    <row r="92" spans="1:10" x14ac:dyDescent="0.25">
      <c r="A92" s="1" t="s">
        <v>136</v>
      </c>
    </row>
    <row r="93" spans="1:10" x14ac:dyDescent="0.25">
      <c r="A93" s="4" t="s">
        <v>1</v>
      </c>
      <c r="B93" s="1" t="s">
        <v>89</v>
      </c>
      <c r="C93" s="1" t="s">
        <v>90</v>
      </c>
      <c r="D93" s="1" t="s">
        <v>91</v>
      </c>
      <c r="E93" s="1" t="s">
        <v>92</v>
      </c>
      <c r="F93" s="1" t="s">
        <v>6</v>
      </c>
      <c r="G93" s="1" t="s">
        <v>7</v>
      </c>
      <c r="H93" s="1" t="s">
        <v>8</v>
      </c>
      <c r="I93" s="1" t="s">
        <v>9</v>
      </c>
    </row>
    <row r="94" spans="1:10" x14ac:dyDescent="0.25">
      <c r="A94" s="4">
        <v>1</v>
      </c>
      <c r="B94">
        <v>371</v>
      </c>
      <c r="C94" t="s">
        <v>137</v>
      </c>
      <c r="D94" t="s">
        <v>138</v>
      </c>
      <c r="E94" t="s">
        <v>51</v>
      </c>
      <c r="F94" s="1">
        <f>SUM(G94:J94)</f>
        <v>60</v>
      </c>
      <c r="G94" s="1">
        <v>20</v>
      </c>
      <c r="H94" s="1">
        <v>20</v>
      </c>
      <c r="I94" s="1">
        <v>20</v>
      </c>
    </row>
    <row r="95" spans="1:10" x14ac:dyDescent="0.25">
      <c r="A95" s="4">
        <v>2</v>
      </c>
      <c r="B95">
        <v>159</v>
      </c>
      <c r="C95" t="s">
        <v>139</v>
      </c>
      <c r="D95" t="s">
        <v>113</v>
      </c>
      <c r="E95" t="s">
        <v>54</v>
      </c>
      <c r="F95" s="1">
        <f t="shared" ref="F95:F103" si="19">SUM(G95:J95)</f>
        <v>42</v>
      </c>
      <c r="G95" s="1">
        <v>16</v>
      </c>
      <c r="H95" s="1">
        <v>16</v>
      </c>
      <c r="I95" s="1">
        <v>10</v>
      </c>
    </row>
    <row r="96" spans="1:10" x14ac:dyDescent="0.25">
      <c r="A96" s="4">
        <v>3</v>
      </c>
      <c r="B96">
        <v>62</v>
      </c>
      <c r="C96" t="s">
        <v>140</v>
      </c>
      <c r="D96" t="s">
        <v>141</v>
      </c>
      <c r="E96" t="s">
        <v>32</v>
      </c>
      <c r="F96" s="1">
        <f t="shared" si="19"/>
        <v>40</v>
      </c>
      <c r="G96" s="1">
        <v>12</v>
      </c>
      <c r="H96" s="1">
        <v>12</v>
      </c>
      <c r="I96" s="1">
        <v>16</v>
      </c>
    </row>
    <row r="97" spans="1:15" x14ac:dyDescent="0.25">
      <c r="A97" s="4">
        <v>4</v>
      </c>
      <c r="B97">
        <v>64</v>
      </c>
      <c r="C97" t="s">
        <v>142</v>
      </c>
      <c r="D97" t="s">
        <v>124</v>
      </c>
      <c r="E97" t="s">
        <v>32</v>
      </c>
      <c r="F97" s="1">
        <f t="shared" si="19"/>
        <v>28</v>
      </c>
      <c r="G97" s="1">
        <v>10</v>
      </c>
      <c r="H97" s="1">
        <v>10</v>
      </c>
      <c r="I97" s="1">
        <v>8</v>
      </c>
    </row>
    <row r="98" spans="1:15" x14ac:dyDescent="0.25">
      <c r="A98" s="4">
        <v>5</v>
      </c>
      <c r="B98">
        <v>387</v>
      </c>
      <c r="C98" t="s">
        <v>143</v>
      </c>
      <c r="D98" t="s">
        <v>144</v>
      </c>
      <c r="E98" t="s">
        <v>51</v>
      </c>
      <c r="F98" s="1">
        <f>SUM(G98:J98)</f>
        <v>23</v>
      </c>
      <c r="G98" s="1">
        <v>3</v>
      </c>
      <c r="H98" s="1">
        <v>8</v>
      </c>
      <c r="I98" s="1">
        <v>12</v>
      </c>
      <c r="J98" s="2"/>
    </row>
    <row r="99" spans="1:15" x14ac:dyDescent="0.25">
      <c r="A99" s="4">
        <v>6</v>
      </c>
      <c r="B99">
        <v>375</v>
      </c>
      <c r="C99" t="s">
        <v>145</v>
      </c>
      <c r="D99" t="s">
        <v>146</v>
      </c>
      <c r="E99" t="s">
        <v>51</v>
      </c>
      <c r="F99" s="1">
        <f t="shared" si="19"/>
        <v>13</v>
      </c>
      <c r="G99" s="5">
        <v>8</v>
      </c>
      <c r="H99" s="1">
        <v>1</v>
      </c>
      <c r="I99" s="1">
        <v>4</v>
      </c>
      <c r="K99" s="6"/>
      <c r="L99" s="6"/>
      <c r="M99" s="6"/>
      <c r="N99" s="6"/>
      <c r="O99" s="6"/>
    </row>
    <row r="100" spans="1:15" x14ac:dyDescent="0.25">
      <c r="A100" s="4">
        <v>7</v>
      </c>
      <c r="B100">
        <v>370</v>
      </c>
      <c r="C100" t="s">
        <v>147</v>
      </c>
      <c r="D100" t="s">
        <v>87</v>
      </c>
      <c r="E100" t="s">
        <v>51</v>
      </c>
      <c r="F100" s="1">
        <f t="shared" si="19"/>
        <v>12</v>
      </c>
      <c r="G100" s="5">
        <v>6</v>
      </c>
      <c r="H100" s="1">
        <v>6</v>
      </c>
      <c r="I100" s="1">
        <v>0</v>
      </c>
      <c r="K100" s="6"/>
      <c r="L100" s="6"/>
      <c r="M100" s="6"/>
      <c r="N100" s="6"/>
      <c r="O100" s="6"/>
    </row>
    <row r="101" spans="1:15" x14ac:dyDescent="0.25">
      <c r="A101" s="4">
        <v>8</v>
      </c>
      <c r="B101">
        <v>59</v>
      </c>
      <c r="C101" t="s">
        <v>148</v>
      </c>
      <c r="D101" t="s">
        <v>149</v>
      </c>
      <c r="E101" t="s">
        <v>32</v>
      </c>
      <c r="F101" s="1">
        <f t="shared" si="19"/>
        <v>5</v>
      </c>
      <c r="G101" s="1">
        <v>4</v>
      </c>
      <c r="H101" s="1">
        <v>0</v>
      </c>
      <c r="I101" s="1">
        <v>1</v>
      </c>
    </row>
    <row r="102" spans="1:15" x14ac:dyDescent="0.25">
      <c r="A102" s="4">
        <v>9</v>
      </c>
      <c r="B102">
        <v>484</v>
      </c>
      <c r="C102" t="s">
        <v>150</v>
      </c>
      <c r="D102" t="s">
        <v>151</v>
      </c>
      <c r="E102" t="s">
        <v>75</v>
      </c>
      <c r="F102" s="1">
        <f t="shared" si="19"/>
        <v>4</v>
      </c>
      <c r="G102" s="1">
        <v>2</v>
      </c>
      <c r="H102" s="1">
        <v>0</v>
      </c>
      <c r="I102" s="1">
        <v>2</v>
      </c>
    </row>
    <row r="103" spans="1:15" x14ac:dyDescent="0.25">
      <c r="A103" s="4">
        <v>10</v>
      </c>
      <c r="B103">
        <v>603</v>
      </c>
      <c r="C103" t="s">
        <v>127</v>
      </c>
      <c r="D103" t="s">
        <v>152</v>
      </c>
      <c r="E103" t="s">
        <v>75</v>
      </c>
      <c r="F103" s="1">
        <f t="shared" si="19"/>
        <v>3</v>
      </c>
      <c r="G103" s="1">
        <v>1</v>
      </c>
      <c r="H103" s="1">
        <v>2</v>
      </c>
      <c r="I103" s="1" t="s">
        <v>16</v>
      </c>
    </row>
    <row r="105" spans="1:15" x14ac:dyDescent="0.25">
      <c r="A105" s="1" t="s">
        <v>153</v>
      </c>
    </row>
    <row r="106" spans="1:15" x14ac:dyDescent="0.25">
      <c r="A106" s="4" t="s">
        <v>1</v>
      </c>
      <c r="B106" s="1" t="s">
        <v>89</v>
      </c>
      <c r="C106" s="1" t="s">
        <v>90</v>
      </c>
      <c r="D106" s="1" t="s">
        <v>91</v>
      </c>
      <c r="E106" s="1" t="s">
        <v>92</v>
      </c>
      <c r="F106" s="1" t="s">
        <v>6</v>
      </c>
      <c r="G106" s="1" t="s">
        <v>7</v>
      </c>
      <c r="H106" s="1" t="s">
        <v>8</v>
      </c>
      <c r="I106" s="1" t="s">
        <v>9</v>
      </c>
    </row>
    <row r="107" spans="1:15" x14ac:dyDescent="0.25">
      <c r="A107" s="4">
        <v>1</v>
      </c>
      <c r="B107">
        <v>212</v>
      </c>
      <c r="C107" t="s">
        <v>130</v>
      </c>
      <c r="D107" t="s">
        <v>154</v>
      </c>
      <c r="E107" t="s">
        <v>62</v>
      </c>
      <c r="F107" s="1">
        <f t="shared" ref="F107:F116" si="20">SUM(G107:J107)</f>
        <v>56</v>
      </c>
      <c r="G107" s="1">
        <v>16</v>
      </c>
      <c r="H107" s="1">
        <v>20</v>
      </c>
      <c r="I107" s="1">
        <v>20</v>
      </c>
    </row>
    <row r="108" spans="1:15" x14ac:dyDescent="0.25">
      <c r="A108" s="4">
        <v>2</v>
      </c>
      <c r="B108">
        <v>584</v>
      </c>
      <c r="C108" t="s">
        <v>155</v>
      </c>
      <c r="D108" t="s">
        <v>156</v>
      </c>
      <c r="E108" t="s">
        <v>101</v>
      </c>
      <c r="F108" s="1">
        <f t="shared" si="20"/>
        <v>38</v>
      </c>
      <c r="G108" s="1">
        <v>10</v>
      </c>
      <c r="H108" s="1">
        <v>12</v>
      </c>
      <c r="I108" s="1">
        <v>16</v>
      </c>
    </row>
    <row r="109" spans="1:15" x14ac:dyDescent="0.25">
      <c r="A109" s="4">
        <v>3</v>
      </c>
      <c r="B109">
        <v>348</v>
      </c>
      <c r="C109" t="str">
        <f>"Ryan"</f>
        <v>Ryan</v>
      </c>
      <c r="D109" t="str">
        <f>"Schillings"</f>
        <v>Schillings</v>
      </c>
      <c r="E109" t="str">
        <f>"Ecole des Deux-Rives"</f>
        <v>Ecole des Deux-Rives</v>
      </c>
      <c r="F109" s="1">
        <f t="shared" si="20"/>
        <v>34</v>
      </c>
      <c r="G109" s="1">
        <v>6</v>
      </c>
      <c r="H109" s="1">
        <v>16</v>
      </c>
      <c r="I109" s="1">
        <v>12</v>
      </c>
    </row>
    <row r="110" spans="1:15" x14ac:dyDescent="0.25">
      <c r="A110" s="4">
        <v>4</v>
      </c>
      <c r="B110">
        <v>219</v>
      </c>
      <c r="C110" t="s">
        <v>157</v>
      </c>
      <c r="D110" t="s">
        <v>158</v>
      </c>
      <c r="E110" t="s">
        <v>62</v>
      </c>
      <c r="F110" s="1">
        <f t="shared" si="20"/>
        <v>26</v>
      </c>
      <c r="G110" s="1">
        <v>12</v>
      </c>
      <c r="H110" s="1">
        <v>8</v>
      </c>
      <c r="I110" s="1">
        <v>6</v>
      </c>
    </row>
    <row r="111" spans="1:15" x14ac:dyDescent="0.25">
      <c r="A111" s="4">
        <v>5</v>
      </c>
      <c r="B111">
        <v>211</v>
      </c>
      <c r="C111" t="s">
        <v>159</v>
      </c>
      <c r="D111" t="s">
        <v>160</v>
      </c>
      <c r="E111" t="s">
        <v>62</v>
      </c>
      <c r="F111" s="1">
        <f t="shared" si="20"/>
        <v>21</v>
      </c>
      <c r="G111" s="5">
        <v>3</v>
      </c>
      <c r="H111" s="1">
        <v>10</v>
      </c>
      <c r="I111" s="1">
        <v>8</v>
      </c>
    </row>
    <row r="112" spans="1:15" x14ac:dyDescent="0.25">
      <c r="A112" s="4">
        <v>6</v>
      </c>
      <c r="B112">
        <v>519</v>
      </c>
      <c r="C112" t="s">
        <v>161</v>
      </c>
      <c r="D112" t="s">
        <v>162</v>
      </c>
      <c r="E112" t="s">
        <v>75</v>
      </c>
      <c r="F112" s="1">
        <f t="shared" si="20"/>
        <v>18</v>
      </c>
      <c r="G112" s="5">
        <v>8</v>
      </c>
      <c r="H112" s="1">
        <v>0</v>
      </c>
      <c r="I112" s="1">
        <v>10</v>
      </c>
    </row>
    <row r="113" spans="1:10" x14ac:dyDescent="0.25">
      <c r="A113" s="4">
        <v>7</v>
      </c>
      <c r="B113">
        <v>454</v>
      </c>
      <c r="C113" t="s">
        <v>163</v>
      </c>
      <c r="D113" t="s">
        <v>164</v>
      </c>
      <c r="E113" t="s">
        <v>57</v>
      </c>
      <c r="F113" s="1">
        <f t="shared" si="20"/>
        <v>13</v>
      </c>
      <c r="G113" s="2">
        <v>4</v>
      </c>
      <c r="H113" s="1">
        <v>6</v>
      </c>
      <c r="I113" s="1">
        <v>3</v>
      </c>
    </row>
    <row r="114" spans="1:10" x14ac:dyDescent="0.25">
      <c r="A114" s="4">
        <v>8</v>
      </c>
      <c r="B114">
        <v>95</v>
      </c>
      <c r="C114" t="s">
        <v>165</v>
      </c>
      <c r="D114" t="s">
        <v>166</v>
      </c>
      <c r="E114" t="s">
        <v>48</v>
      </c>
      <c r="F114" s="1">
        <f t="shared" si="20"/>
        <v>2</v>
      </c>
      <c r="G114" s="1">
        <v>2</v>
      </c>
      <c r="H114" s="1" t="s">
        <v>16</v>
      </c>
      <c r="I114" s="1">
        <v>0</v>
      </c>
    </row>
    <row r="115" spans="1:10" x14ac:dyDescent="0.25">
      <c r="A115" s="4">
        <v>9</v>
      </c>
      <c r="B115">
        <v>122</v>
      </c>
      <c r="C115" t="str">
        <f>"Trask"</f>
        <v>Trask</v>
      </c>
      <c r="D115" t="str">
        <f>"Lenz"</f>
        <v>Lenz</v>
      </c>
      <c r="E115" t="str">
        <f>"Abbotsford Virtual School"</f>
        <v>Abbotsford Virtual School</v>
      </c>
      <c r="F115" s="1">
        <f t="shared" si="20"/>
        <v>8</v>
      </c>
      <c r="G115" s="2">
        <v>1</v>
      </c>
      <c r="H115" s="5">
        <v>3</v>
      </c>
      <c r="I115" s="1">
        <v>4</v>
      </c>
      <c r="J115" s="2"/>
    </row>
    <row r="116" spans="1:10" x14ac:dyDescent="0.25">
      <c r="A116" s="4">
        <v>10</v>
      </c>
      <c r="B116">
        <v>462</v>
      </c>
      <c r="C116" t="s">
        <v>167</v>
      </c>
      <c r="D116" t="s">
        <v>168</v>
      </c>
      <c r="E116" t="s">
        <v>57</v>
      </c>
      <c r="F116" s="1">
        <f t="shared" si="20"/>
        <v>1</v>
      </c>
      <c r="G116" s="2">
        <v>0</v>
      </c>
      <c r="H116" s="5">
        <v>0</v>
      </c>
      <c r="I116" s="1">
        <v>1</v>
      </c>
      <c r="J116" s="2"/>
    </row>
    <row r="117" spans="1:10" x14ac:dyDescent="0.25">
      <c r="A117" s="4"/>
      <c r="B117"/>
      <c r="C117"/>
      <c r="D117"/>
      <c r="E117"/>
    </row>
    <row r="118" spans="1:10" x14ac:dyDescent="0.25">
      <c r="A118" s="1" t="s">
        <v>169</v>
      </c>
    </row>
    <row r="119" spans="1:10" x14ac:dyDescent="0.25">
      <c r="A119" s="4" t="s">
        <v>1</v>
      </c>
      <c r="B119" s="1" t="s">
        <v>89</v>
      </c>
      <c r="C119" s="1" t="s">
        <v>90</v>
      </c>
      <c r="D119" s="1" t="s">
        <v>91</v>
      </c>
      <c r="E119" s="1" t="s">
        <v>92</v>
      </c>
      <c r="F119" s="1" t="s">
        <v>6</v>
      </c>
      <c r="G119" s="1" t="s">
        <v>7</v>
      </c>
      <c r="H119" s="1" t="s">
        <v>8</v>
      </c>
      <c r="I119" s="1" t="s">
        <v>9</v>
      </c>
    </row>
    <row r="120" spans="1:10" x14ac:dyDescent="0.25">
      <c r="A120" s="4">
        <v>1</v>
      </c>
      <c r="B120">
        <v>601</v>
      </c>
      <c r="C120" t="s">
        <v>170</v>
      </c>
      <c r="D120" t="s">
        <v>171</v>
      </c>
      <c r="E120" t="s">
        <v>75</v>
      </c>
      <c r="F120" s="1">
        <f t="shared" ref="F120:F128" si="21">SUM(G120:J120)</f>
        <v>60</v>
      </c>
      <c r="G120" s="2">
        <v>20</v>
      </c>
      <c r="H120" s="1">
        <v>20</v>
      </c>
      <c r="I120" s="1">
        <v>20</v>
      </c>
    </row>
    <row r="121" spans="1:10" x14ac:dyDescent="0.25">
      <c r="A121" s="4">
        <v>2</v>
      </c>
      <c r="B121">
        <v>160</v>
      </c>
      <c r="C121" t="s">
        <v>172</v>
      </c>
      <c r="D121" t="s">
        <v>173</v>
      </c>
      <c r="E121" t="s">
        <v>54</v>
      </c>
      <c r="F121" s="1">
        <f t="shared" si="21"/>
        <v>48</v>
      </c>
      <c r="G121" s="5">
        <v>16</v>
      </c>
      <c r="H121" s="1">
        <v>16</v>
      </c>
      <c r="I121" s="1">
        <v>16</v>
      </c>
    </row>
    <row r="122" spans="1:10" x14ac:dyDescent="0.25">
      <c r="A122" s="4">
        <v>3</v>
      </c>
      <c r="B122">
        <v>213</v>
      </c>
      <c r="C122" t="s">
        <v>174</v>
      </c>
      <c r="D122" t="s">
        <v>116</v>
      </c>
      <c r="E122" t="s">
        <v>62</v>
      </c>
      <c r="F122" s="1">
        <f t="shared" si="21"/>
        <v>30</v>
      </c>
      <c r="G122" s="5">
        <v>10</v>
      </c>
      <c r="H122" s="1">
        <v>10</v>
      </c>
      <c r="I122" s="1">
        <v>10</v>
      </c>
    </row>
    <row r="123" spans="1:10" x14ac:dyDescent="0.25">
      <c r="A123" s="4">
        <v>4</v>
      </c>
      <c r="B123">
        <v>386</v>
      </c>
      <c r="C123" t="s">
        <v>175</v>
      </c>
      <c r="D123" t="s">
        <v>64</v>
      </c>
      <c r="E123" t="s">
        <v>51</v>
      </c>
      <c r="F123" s="1">
        <f t="shared" si="21"/>
        <v>24</v>
      </c>
      <c r="G123" s="5">
        <v>12</v>
      </c>
      <c r="H123" s="1" t="s">
        <v>16</v>
      </c>
      <c r="I123" s="2">
        <v>12</v>
      </c>
    </row>
    <row r="124" spans="1:10" x14ac:dyDescent="0.25">
      <c r="A124" s="4">
        <v>5</v>
      </c>
      <c r="B124">
        <v>191</v>
      </c>
      <c r="C124" t="s">
        <v>176</v>
      </c>
      <c r="D124" t="s">
        <v>177</v>
      </c>
      <c r="E124" t="s">
        <v>54</v>
      </c>
      <c r="F124" s="1">
        <f t="shared" si="21"/>
        <v>23</v>
      </c>
      <c r="G124" s="2">
        <v>3</v>
      </c>
      <c r="H124" s="1">
        <v>12</v>
      </c>
      <c r="I124" s="1">
        <v>8</v>
      </c>
    </row>
    <row r="125" spans="1:10" x14ac:dyDescent="0.25">
      <c r="A125" s="4">
        <v>6</v>
      </c>
      <c r="B125">
        <v>247</v>
      </c>
      <c r="C125" t="s">
        <v>178</v>
      </c>
      <c r="D125" t="s">
        <v>179</v>
      </c>
      <c r="E125" t="s">
        <v>101</v>
      </c>
      <c r="F125" s="1">
        <f t="shared" si="21"/>
        <v>16</v>
      </c>
      <c r="G125" s="1">
        <v>8</v>
      </c>
      <c r="H125" s="1">
        <v>8</v>
      </c>
      <c r="I125" s="1" t="s">
        <v>16</v>
      </c>
    </row>
    <row r="126" spans="1:10" x14ac:dyDescent="0.25">
      <c r="A126" s="4">
        <v>7</v>
      </c>
      <c r="B126">
        <v>177</v>
      </c>
      <c r="C126" t="s">
        <v>180</v>
      </c>
      <c r="D126" t="s">
        <v>181</v>
      </c>
      <c r="E126" t="s">
        <v>54</v>
      </c>
      <c r="F126" s="1">
        <f t="shared" si="21"/>
        <v>16</v>
      </c>
      <c r="G126" s="2">
        <v>6</v>
      </c>
      <c r="H126" s="1">
        <v>6</v>
      </c>
      <c r="I126" s="1">
        <v>4</v>
      </c>
    </row>
    <row r="127" spans="1:10" x14ac:dyDescent="0.25">
      <c r="A127" s="4">
        <v>8</v>
      </c>
      <c r="B127">
        <v>179</v>
      </c>
      <c r="C127" t="s">
        <v>182</v>
      </c>
      <c r="D127" t="s">
        <v>183</v>
      </c>
      <c r="E127" t="s">
        <v>54</v>
      </c>
      <c r="F127" s="1">
        <f t="shared" si="21"/>
        <v>12</v>
      </c>
      <c r="G127" s="1">
        <v>2</v>
      </c>
      <c r="H127" s="1">
        <v>4</v>
      </c>
      <c r="I127" s="1">
        <v>6</v>
      </c>
    </row>
    <row r="128" spans="1:10" x14ac:dyDescent="0.25">
      <c r="A128" s="4">
        <v>9</v>
      </c>
      <c r="B128">
        <v>196</v>
      </c>
      <c r="C128" t="s">
        <v>184</v>
      </c>
      <c r="D128" t="s">
        <v>185</v>
      </c>
      <c r="E128" t="s">
        <v>62</v>
      </c>
      <c r="F128" s="1">
        <f t="shared" si="21"/>
        <v>6</v>
      </c>
      <c r="G128" s="1">
        <v>1</v>
      </c>
      <c r="H128" s="1">
        <v>2</v>
      </c>
      <c r="I128" s="1">
        <v>3</v>
      </c>
    </row>
    <row r="129" spans="1:9" x14ac:dyDescent="0.25">
      <c r="A129" s="4">
        <v>10</v>
      </c>
      <c r="B129">
        <v>96</v>
      </c>
      <c r="C129" t="s">
        <v>186</v>
      </c>
      <c r="D129" t="s">
        <v>187</v>
      </c>
      <c r="E129" t="s">
        <v>48</v>
      </c>
      <c r="F129" s="1">
        <f t="shared" ref="F129" si="22">SUM(G129:J129)</f>
        <v>5</v>
      </c>
      <c r="G129" s="1">
        <v>0</v>
      </c>
      <c r="H129" s="1">
        <v>3</v>
      </c>
      <c r="I129" s="1">
        <v>2</v>
      </c>
    </row>
    <row r="133" spans="1:9" x14ac:dyDescent="0.25">
      <c r="A133" s="4"/>
      <c r="B133" s="2"/>
      <c r="C133" s="4"/>
      <c r="D133" s="4"/>
      <c r="E13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Foote</dc:creator>
  <cp:lastModifiedBy>Debbie Foote</cp:lastModifiedBy>
  <dcterms:created xsi:type="dcterms:W3CDTF">2022-11-30T16:26:21Z</dcterms:created>
  <dcterms:modified xsi:type="dcterms:W3CDTF">2022-11-30T16:28:37Z</dcterms:modified>
</cp:coreProperties>
</file>